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Studio LAVORI\2018_SEMINARI_GEOTECNICA\PRESENTAZIONI_GEOTECNICA_VARIE\PALI_new\FILES_Pali_CPT-SPT\Excel_Pali_CPT-SPT\"/>
    </mc:Choice>
  </mc:AlternateContent>
  <bookViews>
    <workbookView xWindow="-120" yWindow="-120" windowWidth="20730" windowHeight="11160"/>
  </bookViews>
  <sheets>
    <sheet name="elab" sheetId="1" r:id="rId1"/>
    <sheet name="Foglio2" sheetId="2" r:id="rId2"/>
    <sheet name="Foglio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61" i="1" l="1"/>
  <c r="A58" i="1" l="1"/>
  <c r="B61" i="1" l="1"/>
  <c r="G5" i="1" s="1"/>
  <c r="E23" i="1"/>
  <c r="E24" i="1"/>
  <c r="E25" i="1"/>
  <c r="E26" i="1"/>
  <c r="E27" i="1"/>
  <c r="E28" i="1"/>
  <c r="D14" i="1"/>
  <c r="A40" i="1" s="1"/>
  <c r="F14" i="1"/>
  <c r="C40" i="1" s="1"/>
  <c r="G23" i="1"/>
  <c r="G24" i="1"/>
  <c r="G25" i="1"/>
  <c r="G26" i="1"/>
  <c r="G27" i="1"/>
  <c r="G28" i="1"/>
  <c r="F23" i="1"/>
  <c r="F24" i="1"/>
  <c r="F25" i="1"/>
  <c r="F26" i="1"/>
  <c r="F27" i="1"/>
  <c r="F28" i="1"/>
  <c r="D23" i="1"/>
  <c r="D24" i="1"/>
  <c r="D25" i="1"/>
  <c r="D26" i="1"/>
  <c r="D27" i="1"/>
  <c r="D28" i="1"/>
  <c r="G40" i="1" l="1"/>
  <c r="D15" i="1"/>
  <c r="A41" i="1" s="1"/>
  <c r="G41" i="1" s="1"/>
  <c r="F15" i="1"/>
  <c r="C41" i="1" s="1"/>
  <c r="E14" i="1"/>
  <c r="B40" i="1" s="1"/>
  <c r="E15" i="1" l="1"/>
  <c r="F16" i="1"/>
  <c r="C42" i="1" s="1"/>
  <c r="G14" i="1"/>
  <c r="D40" i="1" s="1"/>
  <c r="D16" i="1"/>
  <c r="E16" i="1" l="1"/>
  <c r="A42" i="1"/>
  <c r="G15" i="1"/>
  <c r="D41" i="1" s="1"/>
  <c r="B41" i="1"/>
  <c r="F17" i="1"/>
  <c r="D17" i="1"/>
  <c r="A43" i="1" s="1"/>
  <c r="G16" i="1"/>
  <c r="D42" i="1" s="1"/>
  <c r="E17" i="1"/>
  <c r="F19" i="1"/>
  <c r="B42" i="1" l="1"/>
  <c r="B43" i="1" s="1"/>
  <c r="G42" i="1"/>
  <c r="F18" i="1"/>
  <c r="C43" i="1"/>
  <c r="G43" i="1" s="1"/>
  <c r="D18" i="1"/>
  <c r="A44" i="1" s="1"/>
  <c r="G17" i="1"/>
  <c r="D43" i="1" s="1"/>
  <c r="E18" i="1"/>
  <c r="D19" i="1"/>
  <c r="F20" i="1"/>
  <c r="B44" i="1" l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A45" i="1"/>
  <c r="G44" i="1"/>
  <c r="C44" i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G18" i="1"/>
  <c r="D44" i="1" s="1"/>
  <c r="E19" i="1"/>
  <c r="G19" i="1" s="1"/>
  <c r="D20" i="1"/>
  <c r="F21" i="1"/>
  <c r="D45" i="1" l="1"/>
  <c r="A46" i="1"/>
  <c r="G45" i="1"/>
  <c r="E20" i="1"/>
  <c r="G20" i="1" s="1"/>
  <c r="D21" i="1"/>
  <c r="F22" i="1"/>
  <c r="D46" i="1" l="1"/>
  <c r="A47" i="1"/>
  <c r="G46" i="1"/>
  <c r="E21" i="1"/>
  <c r="G21" i="1" s="1"/>
  <c r="D22" i="1"/>
  <c r="E22" i="1" s="1"/>
  <c r="G22" i="1" s="1"/>
  <c r="D47" i="1" l="1"/>
  <c r="A48" i="1"/>
  <c r="G47" i="1"/>
  <c r="D48" i="1" l="1"/>
  <c r="A49" i="1"/>
  <c r="G48" i="1"/>
  <c r="D49" i="1" l="1"/>
  <c r="A50" i="1"/>
  <c r="G49" i="1"/>
  <c r="D50" i="1" l="1"/>
  <c r="A51" i="1"/>
  <c r="G50" i="1"/>
  <c r="D51" i="1" l="1"/>
  <c r="A52" i="1"/>
  <c r="G51" i="1"/>
  <c r="D52" i="1" l="1"/>
  <c r="A53" i="1"/>
  <c r="G52" i="1"/>
  <c r="A54" i="1" l="1"/>
  <c r="A59" i="1" s="1"/>
  <c r="G53" i="1"/>
  <c r="D53" i="1"/>
  <c r="D54" i="1" s="1"/>
  <c r="G54" i="1" l="1"/>
  <c r="G56" i="1" s="1"/>
  <c r="G6" i="1" s="1"/>
  <c r="G7" i="1" s="1"/>
  <c r="C3" i="1"/>
  <c r="B59" i="1"/>
</calcChain>
</file>

<file path=xl/sharedStrings.xml><?xml version="1.0" encoding="utf-8"?>
<sst xmlns="http://schemas.openxmlformats.org/spreadsheetml/2006/main" count="25" uniqueCount="24">
  <si>
    <t>strato</t>
  </si>
  <si>
    <t>FALDA: prof. (m) =</t>
  </si>
  <si>
    <t>spessore (m)</t>
  </si>
  <si>
    <t>BASE strato</t>
  </si>
  <si>
    <t>prof.(m)</t>
  </si>
  <si>
    <t>N.B.: introdurre i dati esclusivamente nelle caselle in giallo</t>
  </si>
  <si>
    <t>profondità (m) =</t>
  </si>
  <si>
    <t>somma =</t>
  </si>
  <si>
    <t>totale</t>
  </si>
  <si>
    <t>efficace</t>
  </si>
  <si>
    <t>interstiziale</t>
  </si>
  <si>
    <r>
      <rPr>
        <sz val="14"/>
        <rFont val="Symbol"/>
        <family val="1"/>
        <charset val="2"/>
      </rPr>
      <t>g</t>
    </r>
    <r>
      <rPr>
        <vertAlign val="subscript"/>
        <sz val="14"/>
        <rFont val="Arial"/>
        <family val="2"/>
      </rPr>
      <t>tot</t>
    </r>
    <r>
      <rPr>
        <vertAlign val="subscript"/>
        <sz val="12"/>
        <rFont val="Arial"/>
        <family val="2"/>
      </rPr>
      <t xml:space="preserve"> </t>
    </r>
    <r>
      <rPr>
        <sz val="12"/>
        <rFont val="Arial"/>
        <family val="2"/>
      </rPr>
      <t>(kN/m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>)</t>
    </r>
  </si>
  <si>
    <t>pressione verticale (geostatica) totale</t>
  </si>
  <si>
    <t>pressione verticale (geostatica) efficace</t>
  </si>
  <si>
    <t>PRESSIONI  GEOSTATICHE</t>
  </si>
  <si>
    <t xml:space="preserve">     N.B.  falda all'interfaccia fra due strati successivi</t>
  </si>
  <si>
    <r>
      <rPr>
        <sz val="16"/>
        <rFont val="Arial"/>
        <family val="2"/>
      </rPr>
      <t>u</t>
    </r>
    <r>
      <rPr>
        <vertAlign val="subscript"/>
        <sz val="16"/>
        <rFont val="Arial"/>
        <family val="2"/>
      </rPr>
      <t>0</t>
    </r>
    <r>
      <rPr>
        <sz val="14"/>
        <rFont val="Arial"/>
        <family val="2"/>
      </rPr>
      <t xml:space="preserve"> (kPa) =</t>
    </r>
  </si>
  <si>
    <t>prof. max (m) =</t>
  </si>
  <si>
    <r>
      <rPr>
        <sz val="16"/>
        <rFont val="Symbol"/>
        <family val="1"/>
        <charset val="2"/>
      </rPr>
      <t>s</t>
    </r>
    <r>
      <rPr>
        <vertAlign val="subscript"/>
        <sz val="16"/>
        <rFont val="Arial"/>
        <family val="2"/>
      </rPr>
      <t xml:space="preserve">v0 </t>
    </r>
    <r>
      <rPr>
        <sz val="14"/>
        <rFont val="Arial"/>
        <family val="2"/>
      </rPr>
      <t>(kPa) =</t>
    </r>
  </si>
  <si>
    <r>
      <rPr>
        <sz val="16"/>
        <rFont val="Symbol"/>
        <family val="1"/>
        <charset val="2"/>
      </rPr>
      <t>s</t>
    </r>
    <r>
      <rPr>
        <sz val="16"/>
        <rFont val="Arial"/>
        <family val="2"/>
      </rPr>
      <t>'</t>
    </r>
    <r>
      <rPr>
        <vertAlign val="subscript"/>
        <sz val="16"/>
        <rFont val="Arial"/>
        <family val="2"/>
      </rPr>
      <t>v0</t>
    </r>
    <r>
      <rPr>
        <sz val="14"/>
        <rFont val="Arial"/>
        <family val="2"/>
      </rPr>
      <t xml:space="preserve"> (kPa) =</t>
    </r>
  </si>
  <si>
    <r>
      <t>u</t>
    </r>
    <r>
      <rPr>
        <vertAlign val="subscript"/>
        <sz val="12"/>
        <rFont val="Arial"/>
        <family val="2"/>
      </rPr>
      <t>0</t>
    </r>
    <r>
      <rPr>
        <sz val="12"/>
        <rFont val="Arial"/>
        <family val="2"/>
      </rPr>
      <t xml:space="preserve"> (kPa)</t>
    </r>
  </si>
  <si>
    <r>
      <t>s</t>
    </r>
    <r>
      <rPr>
        <vertAlign val="subscript"/>
        <sz val="12"/>
        <rFont val="Arial"/>
        <family val="2"/>
      </rPr>
      <t>v0</t>
    </r>
    <r>
      <rPr>
        <sz val="12"/>
        <rFont val="Arial"/>
        <family val="2"/>
      </rPr>
      <t xml:space="preserve"> (kPa)</t>
    </r>
  </si>
  <si>
    <r>
      <t>s</t>
    </r>
    <r>
      <rPr>
        <sz val="12"/>
        <rFont val="Arial"/>
        <family val="2"/>
      </rPr>
      <t>'</t>
    </r>
    <r>
      <rPr>
        <vertAlign val="subscript"/>
        <sz val="12"/>
        <rFont val="Arial"/>
        <family val="2"/>
      </rPr>
      <t>v0</t>
    </r>
    <r>
      <rPr>
        <sz val="12"/>
        <rFont val="Arial"/>
        <family val="2"/>
      </rPr>
      <t xml:space="preserve"> (kPa)</t>
    </r>
  </si>
  <si>
    <t>pressione acqua nei pori (idrostatica)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</si>
</sst>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2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Symbol"/>
      <family val="1"/>
      <charset val="2"/>
    </font>
    <font>
      <vertAlign val="subscript"/>
      <sz val="12"/>
      <name val="Arial"/>
      <family val="2"/>
    </font>
    <font>
      <vertAlign val="superscript"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24"/>
      <name val="Arial"/>
      <family val="2"/>
    </font>
    <font>
      <sz val="14"/>
      <name val="Symbol"/>
      <family val="1"/>
      <charset val="2"/>
    </font>
    <font>
      <sz val="16"/>
      <name val="Arial"/>
      <family val="2"/>
    </font>
    <font>
      <sz val="16"/>
      <name val="Symbol"/>
      <family val="1"/>
      <charset val="2"/>
    </font>
    <font>
      <vertAlign val="subscript"/>
      <sz val="16"/>
      <name val="Arial"/>
      <family val="2"/>
    </font>
    <font>
      <vertAlign val="subscript"/>
      <sz val="14"/>
      <name val="Arial"/>
      <family val="2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0" fillId="0" borderId="0" xfId="0" applyFont="1" applyFill="1"/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3" fillId="2" borderId="5" xfId="0" applyFont="1" applyFill="1" applyBorder="1"/>
    <xf numFmtId="0" fontId="4" fillId="2" borderId="0" xfId="0" applyFont="1" applyFill="1" applyAlignment="1">
      <alignment horizontal="center"/>
    </xf>
    <xf numFmtId="0" fontId="12" fillId="2" borderId="0" xfId="0" applyFont="1" applyFill="1"/>
    <xf numFmtId="0" fontId="10" fillId="2" borderId="0" xfId="0" applyFont="1" applyFill="1"/>
    <xf numFmtId="14" fontId="10" fillId="0" borderId="0" xfId="0" applyNumberFormat="1" applyFont="1"/>
    <xf numFmtId="0" fontId="10" fillId="0" borderId="0" xfId="0" applyFont="1"/>
    <xf numFmtId="0" fontId="2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0" fillId="0" borderId="0" xfId="0" applyAlignment="1">
      <alignment vertical="center"/>
    </xf>
    <xf numFmtId="0" fontId="11" fillId="0" borderId="0" xfId="0" applyFont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0" fontId="11" fillId="0" borderId="0" xfId="0" applyFont="1" applyAlignment="1">
      <alignment horizont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t-IT" sz="2000" baseline="0">
                <a:solidFill>
                  <a:schemeClr val="tx1"/>
                </a:solidFill>
              </a:rPr>
              <a:t>pressioni (kPa)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3645573136465136"/>
          <c:y val="0.15298214483752912"/>
          <c:w val="0.81062703661363888"/>
          <c:h val="0.74322510155714105"/>
        </c:manualLayout>
      </c:layout>
      <c:scatterChart>
        <c:scatterStyle val="lineMarker"/>
        <c:varyColors val="0"/>
        <c:ser>
          <c:idx val="0"/>
          <c:order val="0"/>
          <c:tx>
            <c:strRef>
              <c:f>elab!$B$38</c:f>
              <c:strCache>
                <c:ptCount val="1"/>
                <c:pt idx="0">
                  <c:v>interstiziale</c:v>
                </c:pt>
              </c:strCache>
            </c:strRef>
          </c:tx>
          <c:spPr>
            <a:ln w="254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elab!$B$58:$B$59</c:f>
              <c:numCache>
                <c:formatCode>General</c:formatCode>
                <c:ptCount val="2"/>
                <c:pt idx="0">
                  <c:v>0</c:v>
                </c:pt>
                <c:pt idx="1">
                  <c:v>85</c:v>
                </c:pt>
              </c:numCache>
            </c:numRef>
          </c:xVal>
          <c:yVal>
            <c:numRef>
              <c:f>elab!$A$58:$A$59</c:f>
              <c:numCache>
                <c:formatCode>General</c:formatCode>
                <c:ptCount val="2"/>
                <c:pt idx="0">
                  <c:v>2.5</c:v>
                </c:pt>
                <c:pt idx="1">
                  <c:v>11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FAD-4D76-93CA-8052126DC799}"/>
            </c:ext>
          </c:extLst>
        </c:ser>
        <c:ser>
          <c:idx val="1"/>
          <c:order val="1"/>
          <c:tx>
            <c:strRef>
              <c:f>elab!$C$38</c:f>
              <c:strCache>
                <c:ptCount val="1"/>
                <c:pt idx="0">
                  <c:v>totale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elab!$C$39:$C$54</c:f>
              <c:numCache>
                <c:formatCode>General</c:formatCode>
                <c:ptCount val="16"/>
                <c:pt idx="0">
                  <c:v>0</c:v>
                </c:pt>
                <c:pt idx="1">
                  <c:v>28.5</c:v>
                </c:pt>
                <c:pt idx="2">
                  <c:v>47</c:v>
                </c:pt>
                <c:pt idx="3">
                  <c:v>106.5</c:v>
                </c:pt>
                <c:pt idx="4">
                  <c:v>199</c:v>
                </c:pt>
                <c:pt idx="5">
                  <c:v>199</c:v>
                </c:pt>
                <c:pt idx="6">
                  <c:v>199</c:v>
                </c:pt>
                <c:pt idx="7">
                  <c:v>199</c:v>
                </c:pt>
                <c:pt idx="8">
                  <c:v>199</c:v>
                </c:pt>
                <c:pt idx="9">
                  <c:v>199</c:v>
                </c:pt>
                <c:pt idx="10">
                  <c:v>199</c:v>
                </c:pt>
                <c:pt idx="11">
                  <c:v>199</c:v>
                </c:pt>
                <c:pt idx="12">
                  <c:v>199</c:v>
                </c:pt>
                <c:pt idx="13">
                  <c:v>199</c:v>
                </c:pt>
                <c:pt idx="14">
                  <c:v>199</c:v>
                </c:pt>
                <c:pt idx="15">
                  <c:v>199</c:v>
                </c:pt>
              </c:numCache>
            </c:numRef>
          </c:xVal>
          <c:yVal>
            <c:numRef>
              <c:f>elab!$A$39:$A$54</c:f>
              <c:numCache>
                <c:formatCode>General</c:formatCode>
                <c:ptCount val="16"/>
                <c:pt idx="0">
                  <c:v>0</c:v>
                </c:pt>
                <c:pt idx="1">
                  <c:v>1.5</c:v>
                </c:pt>
                <c:pt idx="2">
                  <c:v>2.5</c:v>
                </c:pt>
                <c:pt idx="3">
                  <c:v>6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11</c:v>
                </c:pt>
                <c:pt idx="12">
                  <c:v>11</c:v>
                </c:pt>
                <c:pt idx="13">
                  <c:v>11</c:v>
                </c:pt>
                <c:pt idx="14">
                  <c:v>11</c:v>
                </c:pt>
                <c:pt idx="15">
                  <c:v>11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FAD-4D76-93CA-8052126DC799}"/>
            </c:ext>
          </c:extLst>
        </c:ser>
        <c:ser>
          <c:idx val="2"/>
          <c:order val="2"/>
          <c:tx>
            <c:strRef>
              <c:f>elab!$D$38</c:f>
              <c:strCache>
                <c:ptCount val="1"/>
                <c:pt idx="0">
                  <c:v>efficace</c:v>
                </c:pt>
              </c:strCache>
            </c:strRef>
          </c:tx>
          <c:spPr>
            <a:ln w="2540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elab!$D$39:$D$54</c:f>
              <c:numCache>
                <c:formatCode>General</c:formatCode>
                <c:ptCount val="16"/>
                <c:pt idx="0">
                  <c:v>0</c:v>
                </c:pt>
                <c:pt idx="1">
                  <c:v>28.5</c:v>
                </c:pt>
                <c:pt idx="2">
                  <c:v>47</c:v>
                </c:pt>
                <c:pt idx="3">
                  <c:v>71.5</c:v>
                </c:pt>
                <c:pt idx="4">
                  <c:v>114</c:v>
                </c:pt>
                <c:pt idx="5">
                  <c:v>114</c:v>
                </c:pt>
                <c:pt idx="6">
                  <c:v>114</c:v>
                </c:pt>
                <c:pt idx="7">
                  <c:v>114</c:v>
                </c:pt>
                <c:pt idx="8">
                  <c:v>114</c:v>
                </c:pt>
                <c:pt idx="9">
                  <c:v>114</c:v>
                </c:pt>
                <c:pt idx="10">
                  <c:v>114</c:v>
                </c:pt>
                <c:pt idx="11">
                  <c:v>114</c:v>
                </c:pt>
                <c:pt idx="12">
                  <c:v>114</c:v>
                </c:pt>
                <c:pt idx="13">
                  <c:v>114</c:v>
                </c:pt>
                <c:pt idx="14">
                  <c:v>114</c:v>
                </c:pt>
                <c:pt idx="15">
                  <c:v>114</c:v>
                </c:pt>
              </c:numCache>
            </c:numRef>
          </c:xVal>
          <c:yVal>
            <c:numRef>
              <c:f>elab!$A$39:$A$54</c:f>
              <c:numCache>
                <c:formatCode>General</c:formatCode>
                <c:ptCount val="16"/>
                <c:pt idx="0">
                  <c:v>0</c:v>
                </c:pt>
                <c:pt idx="1">
                  <c:v>1.5</c:v>
                </c:pt>
                <c:pt idx="2">
                  <c:v>2.5</c:v>
                </c:pt>
                <c:pt idx="3">
                  <c:v>6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11</c:v>
                </c:pt>
                <c:pt idx="12">
                  <c:v>11</c:v>
                </c:pt>
                <c:pt idx="13">
                  <c:v>11</c:v>
                </c:pt>
                <c:pt idx="14">
                  <c:v>11</c:v>
                </c:pt>
                <c:pt idx="15">
                  <c:v>11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FAD-4D76-93CA-8052126DC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5086656"/>
        <c:axId val="355087040"/>
      </c:scatterChart>
      <c:valAx>
        <c:axId val="35508665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5087040"/>
        <c:crosses val="autoZero"/>
        <c:crossBetween val="midCat"/>
      </c:valAx>
      <c:valAx>
        <c:axId val="355087040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800" baseline="0">
                    <a:solidFill>
                      <a:schemeClr val="tx1"/>
                    </a:solidFill>
                  </a:rPr>
                  <a:t>profondità (m)</a:t>
                </a:r>
              </a:p>
            </c:rich>
          </c:tx>
          <c:layout>
            <c:manualLayout>
              <c:xMode val="edge"/>
              <c:yMode val="edge"/>
              <c:x val="7.2365445499773858E-3"/>
              <c:y val="0.40608135250699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50866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t-IT" sz="2000" baseline="0">
                <a:solidFill>
                  <a:schemeClr val="tx1"/>
                </a:solidFill>
              </a:rPr>
              <a:t>pressioni (kPa)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3645573136465136"/>
          <c:y val="0.15298214483752912"/>
          <c:w val="0.81062703661363888"/>
          <c:h val="0.74322510155714105"/>
        </c:manualLayout>
      </c:layout>
      <c:scatterChart>
        <c:scatterStyle val="lineMarker"/>
        <c:varyColors val="0"/>
        <c:ser>
          <c:idx val="0"/>
          <c:order val="0"/>
          <c:tx>
            <c:strRef>
              <c:f>elab!$B$38</c:f>
              <c:strCache>
                <c:ptCount val="1"/>
                <c:pt idx="0">
                  <c:v>interstiziale</c:v>
                </c:pt>
              </c:strCache>
            </c:strRef>
          </c:tx>
          <c:spPr>
            <a:ln w="254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elab!$B$58:$B$59</c:f>
              <c:numCache>
                <c:formatCode>General</c:formatCode>
                <c:ptCount val="2"/>
                <c:pt idx="0">
                  <c:v>0</c:v>
                </c:pt>
                <c:pt idx="1">
                  <c:v>85</c:v>
                </c:pt>
              </c:numCache>
            </c:numRef>
          </c:xVal>
          <c:yVal>
            <c:numRef>
              <c:f>elab!$A$58:$A$59</c:f>
              <c:numCache>
                <c:formatCode>General</c:formatCode>
                <c:ptCount val="2"/>
                <c:pt idx="0">
                  <c:v>2.5</c:v>
                </c:pt>
                <c:pt idx="1">
                  <c:v>11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FAD-4D76-93CA-8052126DC799}"/>
            </c:ext>
          </c:extLst>
        </c:ser>
        <c:ser>
          <c:idx val="1"/>
          <c:order val="1"/>
          <c:tx>
            <c:strRef>
              <c:f>elab!$C$38</c:f>
              <c:strCache>
                <c:ptCount val="1"/>
                <c:pt idx="0">
                  <c:v>totale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elab!$C$39:$C$54</c:f>
              <c:numCache>
                <c:formatCode>General</c:formatCode>
                <c:ptCount val="16"/>
                <c:pt idx="0">
                  <c:v>0</c:v>
                </c:pt>
                <c:pt idx="1">
                  <c:v>28.5</c:v>
                </c:pt>
                <c:pt idx="2">
                  <c:v>47</c:v>
                </c:pt>
                <c:pt idx="3">
                  <c:v>106.5</c:v>
                </c:pt>
                <c:pt idx="4">
                  <c:v>199</c:v>
                </c:pt>
                <c:pt idx="5">
                  <c:v>199</c:v>
                </c:pt>
                <c:pt idx="6">
                  <c:v>199</c:v>
                </c:pt>
                <c:pt idx="7">
                  <c:v>199</c:v>
                </c:pt>
                <c:pt idx="8">
                  <c:v>199</c:v>
                </c:pt>
                <c:pt idx="9">
                  <c:v>199</c:v>
                </c:pt>
                <c:pt idx="10">
                  <c:v>199</c:v>
                </c:pt>
                <c:pt idx="11">
                  <c:v>199</c:v>
                </c:pt>
                <c:pt idx="12">
                  <c:v>199</c:v>
                </c:pt>
                <c:pt idx="13">
                  <c:v>199</c:v>
                </c:pt>
                <c:pt idx="14">
                  <c:v>199</c:v>
                </c:pt>
                <c:pt idx="15">
                  <c:v>199</c:v>
                </c:pt>
              </c:numCache>
            </c:numRef>
          </c:xVal>
          <c:yVal>
            <c:numRef>
              <c:f>elab!$A$39:$A$54</c:f>
              <c:numCache>
                <c:formatCode>General</c:formatCode>
                <c:ptCount val="16"/>
                <c:pt idx="0">
                  <c:v>0</c:v>
                </c:pt>
                <c:pt idx="1">
                  <c:v>1.5</c:v>
                </c:pt>
                <c:pt idx="2">
                  <c:v>2.5</c:v>
                </c:pt>
                <c:pt idx="3">
                  <c:v>6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11</c:v>
                </c:pt>
                <c:pt idx="12">
                  <c:v>11</c:v>
                </c:pt>
                <c:pt idx="13">
                  <c:v>11</c:v>
                </c:pt>
                <c:pt idx="14">
                  <c:v>11</c:v>
                </c:pt>
                <c:pt idx="15">
                  <c:v>11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FAD-4D76-93CA-8052126DC799}"/>
            </c:ext>
          </c:extLst>
        </c:ser>
        <c:ser>
          <c:idx val="2"/>
          <c:order val="2"/>
          <c:tx>
            <c:strRef>
              <c:f>elab!$D$38</c:f>
              <c:strCache>
                <c:ptCount val="1"/>
                <c:pt idx="0">
                  <c:v>efficace</c:v>
                </c:pt>
              </c:strCache>
            </c:strRef>
          </c:tx>
          <c:spPr>
            <a:ln w="2540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elab!$D$39:$D$54</c:f>
              <c:numCache>
                <c:formatCode>General</c:formatCode>
                <c:ptCount val="16"/>
                <c:pt idx="0">
                  <c:v>0</c:v>
                </c:pt>
                <c:pt idx="1">
                  <c:v>28.5</c:v>
                </c:pt>
                <c:pt idx="2">
                  <c:v>47</c:v>
                </c:pt>
                <c:pt idx="3">
                  <c:v>71.5</c:v>
                </c:pt>
                <c:pt idx="4">
                  <c:v>114</c:v>
                </c:pt>
                <c:pt idx="5">
                  <c:v>114</c:v>
                </c:pt>
                <c:pt idx="6">
                  <c:v>114</c:v>
                </c:pt>
                <c:pt idx="7">
                  <c:v>114</c:v>
                </c:pt>
                <c:pt idx="8">
                  <c:v>114</c:v>
                </c:pt>
                <c:pt idx="9">
                  <c:v>114</c:v>
                </c:pt>
                <c:pt idx="10">
                  <c:v>114</c:v>
                </c:pt>
                <c:pt idx="11">
                  <c:v>114</c:v>
                </c:pt>
                <c:pt idx="12">
                  <c:v>114</c:v>
                </c:pt>
                <c:pt idx="13">
                  <c:v>114</c:v>
                </c:pt>
                <c:pt idx="14">
                  <c:v>114</c:v>
                </c:pt>
                <c:pt idx="15">
                  <c:v>114</c:v>
                </c:pt>
              </c:numCache>
            </c:numRef>
          </c:xVal>
          <c:yVal>
            <c:numRef>
              <c:f>elab!$A$39:$A$54</c:f>
              <c:numCache>
                <c:formatCode>General</c:formatCode>
                <c:ptCount val="16"/>
                <c:pt idx="0">
                  <c:v>0</c:v>
                </c:pt>
                <c:pt idx="1">
                  <c:v>1.5</c:v>
                </c:pt>
                <c:pt idx="2">
                  <c:v>2.5</c:v>
                </c:pt>
                <c:pt idx="3">
                  <c:v>6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11</c:v>
                </c:pt>
                <c:pt idx="12">
                  <c:v>11</c:v>
                </c:pt>
                <c:pt idx="13">
                  <c:v>11</c:v>
                </c:pt>
                <c:pt idx="14">
                  <c:v>11</c:v>
                </c:pt>
                <c:pt idx="15">
                  <c:v>11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FAD-4D76-93CA-8052126DC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5805320"/>
        <c:axId val="355922712"/>
      </c:scatterChart>
      <c:valAx>
        <c:axId val="35580532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5922712"/>
        <c:crosses val="autoZero"/>
        <c:crossBetween val="midCat"/>
      </c:valAx>
      <c:valAx>
        <c:axId val="355922712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800" baseline="0">
                    <a:solidFill>
                      <a:schemeClr val="tx1"/>
                    </a:solidFill>
                  </a:rPr>
                  <a:t>profondità (m)</a:t>
                </a:r>
              </a:p>
            </c:rich>
          </c:tx>
          <c:layout>
            <c:manualLayout>
              <c:xMode val="edge"/>
              <c:yMode val="edge"/>
              <c:x val="7.2365445499773858E-3"/>
              <c:y val="0.40608135250699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5805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381000</xdr:colOff>
      <xdr:row>37</xdr:row>
      <xdr:rowOff>47625</xdr:rowOff>
    </xdr:from>
    <xdr:to>
      <xdr:col>19</xdr:col>
      <xdr:colOff>476250</xdr:colOff>
      <xdr:row>70</xdr:row>
      <xdr:rowOff>47625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66676</xdr:colOff>
      <xdr:row>2</xdr:row>
      <xdr:rowOff>95250</xdr:rowOff>
    </xdr:from>
    <xdr:to>
      <xdr:col>18</xdr:col>
      <xdr:colOff>295275</xdr:colOff>
      <xdr:row>30</xdr:row>
      <xdr:rowOff>9525</xdr:rowOff>
    </xdr:to>
    <xdr:graphicFrame macro="">
      <xdr:nvGraphicFramePr>
        <xdr:cNvPr id="5" name="Grafico 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abSelected="1" workbookViewId="0">
      <selection activeCell="G3" sqref="G3"/>
    </sheetView>
  </sheetViews>
  <sheetFormatPr defaultRowHeight="12.75" x14ac:dyDescent="0.2"/>
  <cols>
    <col min="1" max="1" width="11" customWidth="1"/>
    <col min="2" max="2" width="14.7109375" customWidth="1"/>
    <col min="3" max="3" width="13.7109375" customWidth="1"/>
    <col min="4" max="4" width="10.140625" customWidth="1"/>
    <col min="5" max="5" width="10.140625" style="2" customWidth="1"/>
    <col min="6" max="6" width="12.7109375" customWidth="1"/>
    <col min="7" max="8" width="12.5703125" customWidth="1"/>
    <col min="9" max="9" width="12.42578125" customWidth="1"/>
  </cols>
  <sheetData>
    <row r="1" spans="1:21" ht="30" x14ac:dyDescent="0.4">
      <c r="A1" s="1" t="s">
        <v>14</v>
      </c>
      <c r="I1" s="11" t="s">
        <v>5</v>
      </c>
      <c r="J1" s="12"/>
      <c r="K1" s="12"/>
      <c r="L1" s="12"/>
      <c r="M1" s="12"/>
      <c r="N1" s="12"/>
      <c r="O1" s="12"/>
      <c r="P1" s="12"/>
      <c r="Q1" s="12"/>
      <c r="R1" s="12"/>
      <c r="S1" s="26"/>
      <c r="T1" s="26"/>
      <c r="U1" s="26"/>
    </row>
    <row r="2" spans="1:21" ht="15" customHeight="1" x14ac:dyDescent="0.2">
      <c r="I2" s="13">
        <v>45293</v>
      </c>
      <c r="J2" s="14"/>
      <c r="K2" s="14"/>
      <c r="L2" s="14"/>
      <c r="M2" s="14"/>
      <c r="N2" s="14"/>
      <c r="O2" s="14"/>
      <c r="P2" s="14"/>
      <c r="Q2" s="14"/>
      <c r="R2" s="14"/>
    </row>
    <row r="3" spans="1:21" ht="18" x14ac:dyDescent="0.25">
      <c r="A3" s="31"/>
      <c r="B3" s="19" t="s">
        <v>17</v>
      </c>
      <c r="C3" s="25">
        <f>A54</f>
        <v>11</v>
      </c>
      <c r="D3" s="18"/>
      <c r="F3" s="19" t="s">
        <v>6</v>
      </c>
      <c r="G3" s="20">
        <v>11</v>
      </c>
    </row>
    <row r="5" spans="1:21" ht="23.25" x14ac:dyDescent="0.25">
      <c r="A5" s="27" t="s">
        <v>23</v>
      </c>
      <c r="F5" s="23" t="s">
        <v>16</v>
      </c>
      <c r="G5" s="25">
        <f>B61</f>
        <v>85</v>
      </c>
    </row>
    <row r="6" spans="1:21" ht="23.25" x14ac:dyDescent="0.25">
      <c r="A6" s="27" t="s">
        <v>12</v>
      </c>
      <c r="F6" s="24" t="s">
        <v>18</v>
      </c>
      <c r="G6" s="25">
        <f>IF(G3&gt;A54,"-",IF(G3=A54,D54,G56))</f>
        <v>114</v>
      </c>
    </row>
    <row r="7" spans="1:21" ht="23.25" x14ac:dyDescent="0.25">
      <c r="A7" s="27" t="s">
        <v>13</v>
      </c>
      <c r="F7" s="24" t="s">
        <v>19</v>
      </c>
      <c r="G7" s="25">
        <f>IF(G6="-","-",G6-G5)</f>
        <v>29</v>
      </c>
    </row>
    <row r="9" spans="1:21" ht="18" x14ac:dyDescent="0.25">
      <c r="B9" s="17" t="s">
        <v>1</v>
      </c>
      <c r="C9" s="10">
        <v>2.5</v>
      </c>
      <c r="D9" s="29" t="s">
        <v>15</v>
      </c>
      <c r="E9" s="28"/>
    </row>
    <row r="10" spans="1:21" ht="18" x14ac:dyDescent="0.25">
      <c r="B10" s="17"/>
      <c r="C10" s="17"/>
      <c r="D10" s="29"/>
      <c r="E10" s="28"/>
    </row>
    <row r="11" spans="1:21" ht="24.75" customHeight="1" x14ac:dyDescent="0.2">
      <c r="D11" s="32" t="s">
        <v>3</v>
      </c>
      <c r="E11" s="33"/>
      <c r="F11" s="33"/>
      <c r="G11" s="34"/>
    </row>
    <row r="12" spans="1:21" ht="30.75" customHeight="1" x14ac:dyDescent="0.2">
      <c r="A12" s="3" t="s">
        <v>0</v>
      </c>
      <c r="B12" s="3" t="s">
        <v>2</v>
      </c>
      <c r="C12" s="4" t="s">
        <v>11</v>
      </c>
      <c r="D12" s="5" t="s">
        <v>4</v>
      </c>
      <c r="E12" s="3" t="s">
        <v>20</v>
      </c>
      <c r="F12" s="4" t="s">
        <v>21</v>
      </c>
      <c r="G12" s="4" t="s">
        <v>22</v>
      </c>
    </row>
    <row r="13" spans="1:21" ht="7.5" customHeight="1" x14ac:dyDescent="0.2">
      <c r="A13" s="6"/>
      <c r="B13" s="6"/>
      <c r="C13" s="6"/>
      <c r="D13" s="6"/>
      <c r="E13" s="6"/>
      <c r="F13" s="6"/>
      <c r="G13" s="6"/>
    </row>
    <row r="14" spans="1:21" ht="15.75" x14ac:dyDescent="0.25">
      <c r="A14" s="7">
        <v>1</v>
      </c>
      <c r="B14" s="8">
        <v>1.5</v>
      </c>
      <c r="C14" s="8">
        <v>19</v>
      </c>
      <c r="D14" s="7">
        <f>B14</f>
        <v>1.5</v>
      </c>
      <c r="E14" s="7">
        <f t="shared" ref="E14:E28" si="0">IF(B14="","",IF(D14&lt;$C$9,0,(D14-$C$9)*10))</f>
        <v>0</v>
      </c>
      <c r="F14" s="7">
        <f>(B14*C14)</f>
        <v>28.5</v>
      </c>
      <c r="G14" s="7">
        <f>F14-E14</f>
        <v>28.5</v>
      </c>
    </row>
    <row r="15" spans="1:21" ht="15.75" x14ac:dyDescent="0.25">
      <c r="A15" s="7">
        <v>2</v>
      </c>
      <c r="B15" s="8">
        <v>1</v>
      </c>
      <c r="C15" s="8">
        <v>18.5</v>
      </c>
      <c r="D15" s="7">
        <f t="shared" ref="D15:D28" si="1">IF(B15="","",B15+D14)</f>
        <v>2.5</v>
      </c>
      <c r="E15" s="7">
        <f t="shared" si="0"/>
        <v>0</v>
      </c>
      <c r="F15" s="7">
        <f t="shared" ref="F15:F28" si="2">IF(B15="","",(B15*C15)+F14)</f>
        <v>47</v>
      </c>
      <c r="G15" s="7">
        <f t="shared" ref="G15:G28" si="3">IF(B15="","",F15-E15)</f>
        <v>47</v>
      </c>
    </row>
    <row r="16" spans="1:21" ht="15.75" x14ac:dyDescent="0.25">
      <c r="A16" s="7">
        <v>3</v>
      </c>
      <c r="B16" s="8">
        <v>3.5</v>
      </c>
      <c r="C16" s="8">
        <v>17</v>
      </c>
      <c r="D16" s="7">
        <f t="shared" si="1"/>
        <v>6</v>
      </c>
      <c r="E16" s="7">
        <f t="shared" si="0"/>
        <v>35</v>
      </c>
      <c r="F16" s="7">
        <f t="shared" si="2"/>
        <v>106.5</v>
      </c>
      <c r="G16" s="7">
        <f t="shared" si="3"/>
        <v>71.5</v>
      </c>
    </row>
    <row r="17" spans="1:7" ht="15.75" x14ac:dyDescent="0.25">
      <c r="A17" s="7">
        <v>4</v>
      </c>
      <c r="B17" s="8">
        <v>5</v>
      </c>
      <c r="C17" s="8">
        <v>18.5</v>
      </c>
      <c r="D17" s="7">
        <f t="shared" si="1"/>
        <v>11</v>
      </c>
      <c r="E17" s="7">
        <f t="shared" si="0"/>
        <v>85</v>
      </c>
      <c r="F17" s="7">
        <f t="shared" si="2"/>
        <v>199</v>
      </c>
      <c r="G17" s="7">
        <f t="shared" si="3"/>
        <v>114</v>
      </c>
    </row>
    <row r="18" spans="1:7" ht="15.75" x14ac:dyDescent="0.25">
      <c r="A18" s="7">
        <v>5</v>
      </c>
      <c r="B18" s="8"/>
      <c r="C18" s="8"/>
      <c r="D18" s="7" t="str">
        <f t="shared" si="1"/>
        <v/>
      </c>
      <c r="E18" s="7" t="str">
        <f t="shared" si="0"/>
        <v/>
      </c>
      <c r="F18" s="7" t="str">
        <f t="shared" si="2"/>
        <v/>
      </c>
      <c r="G18" s="7" t="str">
        <f t="shared" si="3"/>
        <v/>
      </c>
    </row>
    <row r="19" spans="1:7" ht="15.75" x14ac:dyDescent="0.25">
      <c r="A19" s="7">
        <v>6</v>
      </c>
      <c r="B19" s="8"/>
      <c r="C19" s="8"/>
      <c r="D19" s="7" t="str">
        <f t="shared" si="1"/>
        <v/>
      </c>
      <c r="E19" s="7" t="str">
        <f t="shared" si="0"/>
        <v/>
      </c>
      <c r="F19" s="7" t="str">
        <f t="shared" si="2"/>
        <v/>
      </c>
      <c r="G19" s="7" t="str">
        <f t="shared" si="3"/>
        <v/>
      </c>
    </row>
    <row r="20" spans="1:7" ht="15.75" x14ac:dyDescent="0.25">
      <c r="A20" s="7">
        <v>7</v>
      </c>
      <c r="B20" s="8"/>
      <c r="C20" s="8"/>
      <c r="D20" s="7" t="str">
        <f t="shared" si="1"/>
        <v/>
      </c>
      <c r="E20" s="7" t="str">
        <f t="shared" si="0"/>
        <v/>
      </c>
      <c r="F20" s="7" t="str">
        <f t="shared" si="2"/>
        <v/>
      </c>
      <c r="G20" s="7" t="str">
        <f t="shared" si="3"/>
        <v/>
      </c>
    </row>
    <row r="21" spans="1:7" ht="15.75" x14ac:dyDescent="0.25">
      <c r="A21" s="7">
        <v>8</v>
      </c>
      <c r="B21" s="8"/>
      <c r="C21" s="8"/>
      <c r="D21" s="7" t="str">
        <f t="shared" si="1"/>
        <v/>
      </c>
      <c r="E21" s="7" t="str">
        <f t="shared" si="0"/>
        <v/>
      </c>
      <c r="F21" s="7" t="str">
        <f t="shared" si="2"/>
        <v/>
      </c>
      <c r="G21" s="7" t="str">
        <f t="shared" si="3"/>
        <v/>
      </c>
    </row>
    <row r="22" spans="1:7" ht="15.75" x14ac:dyDescent="0.25">
      <c r="A22" s="7">
        <v>9</v>
      </c>
      <c r="B22" s="8"/>
      <c r="C22" s="8"/>
      <c r="D22" s="7" t="str">
        <f t="shared" si="1"/>
        <v/>
      </c>
      <c r="E22" s="7" t="str">
        <f t="shared" si="0"/>
        <v/>
      </c>
      <c r="F22" s="7" t="str">
        <f t="shared" si="2"/>
        <v/>
      </c>
      <c r="G22" s="7" t="str">
        <f t="shared" si="3"/>
        <v/>
      </c>
    </row>
    <row r="23" spans="1:7" ht="15" x14ac:dyDescent="0.2">
      <c r="A23" s="7">
        <v>10</v>
      </c>
      <c r="B23" s="9"/>
      <c r="C23" s="9"/>
      <c r="D23" s="7" t="str">
        <f t="shared" si="1"/>
        <v/>
      </c>
      <c r="E23" s="7" t="str">
        <f t="shared" si="0"/>
        <v/>
      </c>
      <c r="F23" s="7" t="str">
        <f t="shared" si="2"/>
        <v/>
      </c>
      <c r="G23" s="7" t="str">
        <f t="shared" si="3"/>
        <v/>
      </c>
    </row>
    <row r="24" spans="1:7" ht="15" x14ac:dyDescent="0.2">
      <c r="A24" s="7">
        <v>11</v>
      </c>
      <c r="B24" s="9"/>
      <c r="C24" s="9"/>
      <c r="D24" s="7" t="str">
        <f t="shared" si="1"/>
        <v/>
      </c>
      <c r="E24" s="7" t="str">
        <f t="shared" si="0"/>
        <v/>
      </c>
      <c r="F24" s="7" t="str">
        <f t="shared" si="2"/>
        <v/>
      </c>
      <c r="G24" s="7" t="str">
        <f t="shared" si="3"/>
        <v/>
      </c>
    </row>
    <row r="25" spans="1:7" ht="15" x14ac:dyDescent="0.2">
      <c r="A25" s="7">
        <v>12</v>
      </c>
      <c r="B25" s="9"/>
      <c r="C25" s="9"/>
      <c r="D25" s="7" t="str">
        <f t="shared" si="1"/>
        <v/>
      </c>
      <c r="E25" s="7" t="str">
        <f t="shared" si="0"/>
        <v/>
      </c>
      <c r="F25" s="7" t="str">
        <f t="shared" si="2"/>
        <v/>
      </c>
      <c r="G25" s="7" t="str">
        <f t="shared" si="3"/>
        <v/>
      </c>
    </row>
    <row r="26" spans="1:7" ht="15" x14ac:dyDescent="0.2">
      <c r="A26" s="7">
        <v>13</v>
      </c>
      <c r="B26" s="9"/>
      <c r="C26" s="9"/>
      <c r="D26" s="7" t="str">
        <f t="shared" si="1"/>
        <v/>
      </c>
      <c r="E26" s="7" t="str">
        <f t="shared" si="0"/>
        <v/>
      </c>
      <c r="F26" s="7" t="str">
        <f t="shared" si="2"/>
        <v/>
      </c>
      <c r="G26" s="7" t="str">
        <f t="shared" si="3"/>
        <v/>
      </c>
    </row>
    <row r="27" spans="1:7" ht="15" x14ac:dyDescent="0.2">
      <c r="A27" s="7">
        <v>14</v>
      </c>
      <c r="B27" s="9"/>
      <c r="C27" s="9"/>
      <c r="D27" s="7" t="str">
        <f t="shared" si="1"/>
        <v/>
      </c>
      <c r="E27" s="7" t="str">
        <f t="shared" si="0"/>
        <v/>
      </c>
      <c r="F27" s="7" t="str">
        <f t="shared" si="2"/>
        <v/>
      </c>
      <c r="G27" s="7" t="str">
        <f t="shared" si="3"/>
        <v/>
      </c>
    </row>
    <row r="28" spans="1:7" ht="15" x14ac:dyDescent="0.2">
      <c r="A28" s="7">
        <v>15</v>
      </c>
      <c r="B28" s="9"/>
      <c r="C28" s="9"/>
      <c r="D28" s="7" t="str">
        <f t="shared" si="1"/>
        <v/>
      </c>
      <c r="E28" s="7" t="str">
        <f t="shared" si="0"/>
        <v/>
      </c>
      <c r="F28" s="7" t="str">
        <f t="shared" si="2"/>
        <v/>
      </c>
      <c r="G28" s="7" t="str">
        <f t="shared" si="3"/>
        <v/>
      </c>
    </row>
    <row r="38" spans="1:7" ht="15" x14ac:dyDescent="0.2">
      <c r="A38" s="16" t="s">
        <v>4</v>
      </c>
      <c r="B38" s="22" t="s">
        <v>10</v>
      </c>
      <c r="C38" s="22" t="s">
        <v>8</v>
      </c>
      <c r="D38" s="22" t="s">
        <v>9</v>
      </c>
    </row>
    <row r="39" spans="1:7" ht="15" x14ac:dyDescent="0.2">
      <c r="A39" s="15">
        <v>0</v>
      </c>
      <c r="B39" s="15">
        <v>0</v>
      </c>
      <c r="C39" s="15">
        <v>0</v>
      </c>
      <c r="D39" s="15">
        <v>0</v>
      </c>
    </row>
    <row r="40" spans="1:7" ht="15" x14ac:dyDescent="0.2">
      <c r="A40" s="15">
        <f t="shared" ref="A40:A54" si="4">IF(B14="",A39,D14)</f>
        <v>1.5</v>
      </c>
      <c r="B40" s="15">
        <f t="shared" ref="B40:B54" si="5">IF(B14="",B39,E14)</f>
        <v>0</v>
      </c>
      <c r="C40" s="15">
        <f t="shared" ref="C40:C54" si="6">IF(B14="",C39,F14)</f>
        <v>28.5</v>
      </c>
      <c r="D40" s="15">
        <f t="shared" ref="D40:D54" si="7">IF(B14="",D39,G14)</f>
        <v>28.5</v>
      </c>
      <c r="G40">
        <f>IF($G$3&lt;$A40,C39+(C40-C39)*($G$3-$A39)/($A40-$A39),0)</f>
        <v>0</v>
      </c>
    </row>
    <row r="41" spans="1:7" ht="15" x14ac:dyDescent="0.2">
      <c r="A41" s="15">
        <f t="shared" si="4"/>
        <v>2.5</v>
      </c>
      <c r="B41" s="15">
        <f t="shared" si="5"/>
        <v>0</v>
      </c>
      <c r="C41" s="15">
        <f t="shared" si="6"/>
        <v>47</v>
      </c>
      <c r="D41" s="15">
        <f t="shared" si="7"/>
        <v>47</v>
      </c>
      <c r="G41">
        <f>IF(AND($G$3&lt;$A41,$G$3&gt;=$A40),C40+(C41-C40)*($G$3-$A40)/($A41-$A40),0)</f>
        <v>0</v>
      </c>
    </row>
    <row r="42" spans="1:7" ht="15" x14ac:dyDescent="0.2">
      <c r="A42" s="15">
        <f t="shared" si="4"/>
        <v>6</v>
      </c>
      <c r="B42" s="15">
        <f t="shared" si="5"/>
        <v>35</v>
      </c>
      <c r="C42" s="15">
        <f t="shared" si="6"/>
        <v>106.5</v>
      </c>
      <c r="D42" s="15">
        <f t="shared" si="7"/>
        <v>71.5</v>
      </c>
      <c r="G42">
        <f t="shared" ref="G42:G52" si="8">IF(AND($G$3&lt;$A42,$G$3&gt;=$A41),C41+(C42-C41)*($G$3-$A41)/($A42-$A41),0)</f>
        <v>0</v>
      </c>
    </row>
    <row r="43" spans="1:7" ht="15" x14ac:dyDescent="0.2">
      <c r="A43" s="15">
        <f t="shared" si="4"/>
        <v>11</v>
      </c>
      <c r="B43" s="15">
        <f t="shared" si="5"/>
        <v>85</v>
      </c>
      <c r="C43" s="15">
        <f t="shared" si="6"/>
        <v>199</v>
      </c>
      <c r="D43" s="15">
        <f t="shared" si="7"/>
        <v>114</v>
      </c>
      <c r="G43">
        <f t="shared" si="8"/>
        <v>0</v>
      </c>
    </row>
    <row r="44" spans="1:7" ht="15" x14ac:dyDescent="0.2">
      <c r="A44" s="15">
        <f t="shared" si="4"/>
        <v>11</v>
      </c>
      <c r="B44" s="15">
        <f t="shared" si="5"/>
        <v>85</v>
      </c>
      <c r="C44" s="15">
        <f t="shared" si="6"/>
        <v>199</v>
      </c>
      <c r="D44" s="15">
        <f t="shared" si="7"/>
        <v>114</v>
      </c>
      <c r="G44">
        <f t="shared" si="8"/>
        <v>0</v>
      </c>
    </row>
    <row r="45" spans="1:7" ht="15" x14ac:dyDescent="0.2">
      <c r="A45" s="15">
        <f t="shared" si="4"/>
        <v>11</v>
      </c>
      <c r="B45" s="15">
        <f t="shared" si="5"/>
        <v>85</v>
      </c>
      <c r="C45" s="15">
        <f t="shared" si="6"/>
        <v>199</v>
      </c>
      <c r="D45" s="15">
        <f t="shared" si="7"/>
        <v>114</v>
      </c>
      <c r="G45">
        <f t="shared" si="8"/>
        <v>0</v>
      </c>
    </row>
    <row r="46" spans="1:7" ht="15" x14ac:dyDescent="0.2">
      <c r="A46" s="15">
        <f t="shared" si="4"/>
        <v>11</v>
      </c>
      <c r="B46" s="15">
        <f t="shared" si="5"/>
        <v>85</v>
      </c>
      <c r="C46" s="15">
        <f t="shared" si="6"/>
        <v>199</v>
      </c>
      <c r="D46" s="15">
        <f t="shared" si="7"/>
        <v>114</v>
      </c>
      <c r="G46">
        <f t="shared" si="8"/>
        <v>0</v>
      </c>
    </row>
    <row r="47" spans="1:7" ht="15" x14ac:dyDescent="0.2">
      <c r="A47" s="15">
        <f t="shared" si="4"/>
        <v>11</v>
      </c>
      <c r="B47" s="15">
        <f t="shared" si="5"/>
        <v>85</v>
      </c>
      <c r="C47" s="15">
        <f t="shared" si="6"/>
        <v>199</v>
      </c>
      <c r="D47" s="15">
        <f t="shared" si="7"/>
        <v>114</v>
      </c>
      <c r="G47">
        <f t="shared" si="8"/>
        <v>0</v>
      </c>
    </row>
    <row r="48" spans="1:7" ht="15" x14ac:dyDescent="0.2">
      <c r="A48" s="15">
        <f t="shared" si="4"/>
        <v>11</v>
      </c>
      <c r="B48" s="15">
        <f t="shared" si="5"/>
        <v>85</v>
      </c>
      <c r="C48" s="15">
        <f t="shared" si="6"/>
        <v>199</v>
      </c>
      <c r="D48" s="15">
        <f t="shared" si="7"/>
        <v>114</v>
      </c>
      <c r="G48">
        <f t="shared" si="8"/>
        <v>0</v>
      </c>
    </row>
    <row r="49" spans="1:7" ht="15" x14ac:dyDescent="0.2">
      <c r="A49" s="15">
        <f t="shared" si="4"/>
        <v>11</v>
      </c>
      <c r="B49" s="15">
        <f t="shared" si="5"/>
        <v>85</v>
      </c>
      <c r="C49" s="15">
        <f t="shared" si="6"/>
        <v>199</v>
      </c>
      <c r="D49" s="15">
        <f t="shared" si="7"/>
        <v>114</v>
      </c>
      <c r="G49">
        <f t="shared" si="8"/>
        <v>0</v>
      </c>
    </row>
    <row r="50" spans="1:7" ht="15" x14ac:dyDescent="0.2">
      <c r="A50" s="15">
        <f t="shared" si="4"/>
        <v>11</v>
      </c>
      <c r="B50" s="15">
        <f t="shared" si="5"/>
        <v>85</v>
      </c>
      <c r="C50" s="15">
        <f t="shared" si="6"/>
        <v>199</v>
      </c>
      <c r="D50" s="15">
        <f t="shared" si="7"/>
        <v>114</v>
      </c>
      <c r="G50">
        <f t="shared" si="8"/>
        <v>0</v>
      </c>
    </row>
    <row r="51" spans="1:7" ht="15" x14ac:dyDescent="0.2">
      <c r="A51" s="15">
        <f t="shared" si="4"/>
        <v>11</v>
      </c>
      <c r="B51" s="15">
        <f t="shared" si="5"/>
        <v>85</v>
      </c>
      <c r="C51" s="15">
        <f t="shared" si="6"/>
        <v>199</v>
      </c>
      <c r="D51" s="15">
        <f t="shared" si="7"/>
        <v>114</v>
      </c>
      <c r="G51">
        <f t="shared" si="8"/>
        <v>0</v>
      </c>
    </row>
    <row r="52" spans="1:7" ht="15" x14ac:dyDescent="0.2">
      <c r="A52" s="15">
        <f t="shared" si="4"/>
        <v>11</v>
      </c>
      <c r="B52" s="15">
        <f t="shared" si="5"/>
        <v>85</v>
      </c>
      <c r="C52" s="15">
        <f t="shared" si="6"/>
        <v>199</v>
      </c>
      <c r="D52" s="15">
        <f t="shared" si="7"/>
        <v>114</v>
      </c>
      <c r="G52">
        <f t="shared" si="8"/>
        <v>0</v>
      </c>
    </row>
    <row r="53" spans="1:7" ht="15" x14ac:dyDescent="0.2">
      <c r="A53" s="15">
        <f t="shared" si="4"/>
        <v>11</v>
      </c>
      <c r="B53" s="15">
        <f t="shared" si="5"/>
        <v>85</v>
      </c>
      <c r="C53" s="15">
        <f t="shared" si="6"/>
        <v>199</v>
      </c>
      <c r="D53" s="15">
        <f t="shared" si="7"/>
        <v>114</v>
      </c>
      <c r="G53">
        <f>IF(AND($G$3&lt;$A53,$G$3&gt;=$A52),C52+(C53-C52)*($G$3-$A52)/($A53-$A52),0)</f>
        <v>0</v>
      </c>
    </row>
    <row r="54" spans="1:7" ht="15" x14ac:dyDescent="0.2">
      <c r="A54" s="15">
        <f t="shared" si="4"/>
        <v>11</v>
      </c>
      <c r="B54" s="15">
        <f t="shared" si="5"/>
        <v>85</v>
      </c>
      <c r="C54" s="15">
        <f t="shared" si="6"/>
        <v>199</v>
      </c>
      <c r="D54" s="15">
        <f t="shared" si="7"/>
        <v>114</v>
      </c>
      <c r="G54" t="e">
        <f>IF($G$3&gt;=$A54,C53+(C54-C53)*($G$3-$A53)/($A54-$A53),0)</f>
        <v>#DIV/0!</v>
      </c>
    </row>
    <row r="55" spans="1:7" ht="15" x14ac:dyDescent="0.2">
      <c r="E55" s="15"/>
      <c r="G55" s="15"/>
    </row>
    <row r="56" spans="1:7" x14ac:dyDescent="0.2">
      <c r="E56" s="21"/>
      <c r="F56" s="21" t="s">
        <v>7</v>
      </c>
      <c r="G56" t="e">
        <f>SUM(G40:G54)</f>
        <v>#DIV/0!</v>
      </c>
    </row>
    <row r="58" spans="1:7" ht="15" x14ac:dyDescent="0.2">
      <c r="A58" s="30">
        <f>C9</f>
        <v>2.5</v>
      </c>
      <c r="B58" s="30">
        <v>0</v>
      </c>
    </row>
    <row r="59" spans="1:7" ht="15" x14ac:dyDescent="0.2">
      <c r="A59" s="30">
        <f>A54</f>
        <v>11</v>
      </c>
      <c r="B59" s="30">
        <f>(A59-A58)*10</f>
        <v>85</v>
      </c>
    </row>
    <row r="60" spans="1:7" ht="15" x14ac:dyDescent="0.2">
      <c r="A60" s="30"/>
      <c r="B60" s="30"/>
    </row>
    <row r="61" spans="1:7" ht="15" x14ac:dyDescent="0.2">
      <c r="A61" s="30">
        <f>G3</f>
        <v>11</v>
      </c>
      <c r="B61" s="30">
        <f>IF(A61&lt;A58,0,(A61-A58)*10)</f>
        <v>85</v>
      </c>
    </row>
    <row r="85" spans="8:8" ht="15" x14ac:dyDescent="0.2">
      <c r="H85" s="15"/>
    </row>
  </sheetData>
  <mergeCells count="1">
    <mergeCell ref="D11:G11"/>
  </mergeCells>
  <phoneticPr fontId="8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elab</vt:lpstr>
      <vt:lpstr>Foglio2</vt:lpstr>
      <vt:lpstr>Foglio3</vt:lpstr>
    </vt:vector>
  </TitlesOfParts>
  <Company>-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</dc:creator>
  <cp:lastModifiedBy>-- Zoppellaro</cp:lastModifiedBy>
  <dcterms:created xsi:type="dcterms:W3CDTF">2014-03-10T11:50:51Z</dcterms:created>
  <dcterms:modified xsi:type="dcterms:W3CDTF">2024-01-02T16:45:49Z</dcterms:modified>
</cp:coreProperties>
</file>