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udio LAVORI\2018_SEMINARI_GEOTECNICA\PRESENTAZIONI_GEOTECNICA_VARIE\PALI_new\FILES_Pali_verifiche_statiche_sismiche\Excel_Pali_verifiche_statiche_sismiche\"/>
    </mc:Choice>
  </mc:AlternateContent>
  <bookViews>
    <workbookView xWindow="-120" yWindow="-120" windowWidth="20730" windowHeight="11160"/>
  </bookViews>
  <sheets>
    <sheet name="input" sheetId="9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9" l="1"/>
  <c r="K6" i="9" l="1"/>
  <c r="K10" i="9" l="1"/>
  <c r="K18" i="9" s="1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H8" i="9"/>
  <c r="K16" i="9" s="1"/>
  <c r="U21" i="9" s="1"/>
  <c r="H7" i="9"/>
  <c r="K19" i="9"/>
  <c r="K20" i="9" l="1"/>
  <c r="K21" i="9" s="1"/>
  <c r="K22" i="9" l="1"/>
  <c r="U22" i="9" s="1"/>
  <c r="U23" i="9" s="1"/>
</calcChain>
</file>

<file path=xl/sharedStrings.xml><?xml version="1.0" encoding="utf-8"?>
<sst xmlns="http://schemas.openxmlformats.org/spreadsheetml/2006/main" count="43" uniqueCount="40">
  <si>
    <t>PORTATA LIMITE LATERALE</t>
  </si>
  <si>
    <t>PORTATA LIMITE ALLA BASE</t>
  </si>
  <si>
    <t>Raccomandazioni AGI (1984)</t>
  </si>
  <si>
    <t>resistenza laterale limite:</t>
  </si>
  <si>
    <t>portata limite laterale:</t>
  </si>
  <si>
    <r>
      <t>A (m</t>
    </r>
    <r>
      <rPr>
        <vertAlign val="superscript"/>
        <sz val="18"/>
        <color theme="1"/>
        <rFont val="Calibri"/>
        <family val="2"/>
        <scheme val="minor"/>
      </rPr>
      <t>2</t>
    </r>
    <r>
      <rPr>
        <sz val="18"/>
        <color theme="1"/>
        <rFont val="Calibri"/>
        <family val="2"/>
        <scheme val="minor"/>
      </rPr>
      <t>) =</t>
    </r>
  </si>
  <si>
    <t>p (m) =</t>
  </si>
  <si>
    <r>
      <t>Q</t>
    </r>
    <r>
      <rPr>
        <vertAlign val="subscript"/>
        <sz val="18"/>
        <color theme="1"/>
        <rFont val="Calibri"/>
        <family val="2"/>
        <scheme val="minor"/>
      </rPr>
      <t>s</t>
    </r>
    <r>
      <rPr>
        <sz val="18"/>
        <color theme="1"/>
        <rFont val="Calibri"/>
        <family val="2"/>
        <scheme val="minor"/>
      </rPr>
      <t xml:space="preserve"> (kN) =</t>
    </r>
    <r>
      <rPr>
        <sz val="18"/>
        <color theme="1"/>
        <rFont val="Symbol"/>
        <family val="1"/>
        <charset val="2"/>
      </rPr>
      <t/>
    </r>
  </si>
  <si>
    <r>
      <t>Q</t>
    </r>
    <r>
      <rPr>
        <b/>
        <vertAlign val="subscript"/>
        <sz val="20"/>
        <color rgb="FFFF0000"/>
        <rFont val="Calibri"/>
        <family val="2"/>
        <scheme val="minor"/>
      </rPr>
      <t>s</t>
    </r>
    <r>
      <rPr>
        <b/>
        <sz val="20"/>
        <color rgb="FFFF0000"/>
        <rFont val="Calibri"/>
        <family val="2"/>
        <scheme val="minor"/>
      </rPr>
      <t xml:space="preserve"> (kN) =</t>
    </r>
  </si>
  <si>
    <r>
      <t>Q</t>
    </r>
    <r>
      <rPr>
        <b/>
        <vertAlign val="subscript"/>
        <sz val="20"/>
        <color rgb="FFFF0000"/>
        <rFont val="Calibri"/>
        <family val="2"/>
        <scheme val="minor"/>
      </rPr>
      <t>b</t>
    </r>
    <r>
      <rPr>
        <b/>
        <sz val="20"/>
        <color rgb="FFFF0000"/>
        <rFont val="Calibri"/>
        <family val="2"/>
        <scheme val="minor"/>
      </rPr>
      <t xml:space="preserve"> (kN) =</t>
    </r>
  </si>
  <si>
    <t>N.B.: introdurre i dati esclusivamente nelle caselle in giallo</t>
  </si>
  <si>
    <t>fattore di capacità portante:</t>
  </si>
  <si>
    <r>
      <t>N</t>
    </r>
    <r>
      <rPr>
        <vertAlign val="subscript"/>
        <sz val="18"/>
        <color theme="1"/>
        <rFont val="Calibri"/>
        <family val="2"/>
        <scheme val="minor"/>
      </rPr>
      <t>c</t>
    </r>
    <r>
      <rPr>
        <sz val="18"/>
        <color theme="1"/>
        <rFont val="Calibri"/>
        <family val="2"/>
        <scheme val="minor"/>
      </rPr>
      <t xml:space="preserve"> (-) =</t>
    </r>
    <r>
      <rPr>
        <sz val="18"/>
        <color theme="1"/>
        <rFont val="Symbol"/>
        <family val="1"/>
        <charset val="2"/>
      </rPr>
      <t/>
    </r>
  </si>
  <si>
    <t>PORTATA LIMITE GRUPPO DI PALI (BLOCCO)</t>
  </si>
  <si>
    <t>L (m) =</t>
  </si>
  <si>
    <t>B (m) =</t>
  </si>
  <si>
    <t>area sezione del blocco:</t>
  </si>
  <si>
    <t>perimetro del blocco:</t>
  </si>
  <si>
    <r>
      <t>N</t>
    </r>
    <r>
      <rPr>
        <vertAlign val="subscript"/>
        <sz val="14"/>
        <color theme="1"/>
        <rFont val="Calibri"/>
        <family val="2"/>
        <scheme val="minor"/>
      </rPr>
      <t>c</t>
    </r>
  </si>
  <si>
    <t>B/L = 1</t>
  </si>
  <si>
    <t>B/L = 0</t>
  </si>
  <si>
    <t>B/L =</t>
  </si>
  <si>
    <t>pressione limite alla base del blocco:</t>
  </si>
  <si>
    <t>portata limite alla base del blocco:</t>
  </si>
  <si>
    <t>valori di calcolo:</t>
  </si>
  <si>
    <t>ingombro pali in pianta (dimensione maggiore):</t>
  </si>
  <si>
    <t>ingombro pali in pianta (dimensione minore):</t>
  </si>
  <si>
    <r>
      <t>Q</t>
    </r>
    <r>
      <rPr>
        <vertAlign val="subscript"/>
        <sz val="18"/>
        <color theme="1"/>
        <rFont val="Calibri"/>
        <family val="2"/>
        <scheme val="minor"/>
      </rPr>
      <t>b</t>
    </r>
    <r>
      <rPr>
        <sz val="18"/>
        <color theme="1"/>
        <rFont val="Calibri"/>
        <family val="2"/>
        <scheme val="minor"/>
      </rPr>
      <t xml:space="preserve"> (kN) = q</t>
    </r>
    <r>
      <rPr>
        <vertAlign val="subscript"/>
        <sz val="18"/>
        <color theme="1"/>
        <rFont val="Calibri"/>
        <family val="2"/>
        <scheme val="minor"/>
      </rPr>
      <t>b</t>
    </r>
    <r>
      <rPr>
        <sz val="18"/>
        <color theme="1"/>
        <rFont val="Calibri"/>
        <family val="2"/>
        <scheme val="minor"/>
      </rPr>
      <t xml:space="preserve"> </t>
    </r>
    <r>
      <rPr>
        <sz val="18"/>
        <color theme="1"/>
        <rFont val="Calibri"/>
        <family val="2"/>
      </rPr>
      <t>A</t>
    </r>
    <r>
      <rPr>
        <sz val="15.3"/>
        <color theme="1"/>
        <rFont val="Calibri"/>
        <family val="2"/>
      </rPr>
      <t xml:space="preserve"> =</t>
    </r>
  </si>
  <si>
    <t>coesione non drenata (media laterale):</t>
  </si>
  <si>
    <t>coesione non drenata (sotto la base):</t>
  </si>
  <si>
    <t>PORTATA LIMITE TOTALE</t>
  </si>
  <si>
    <r>
      <t>Q</t>
    </r>
    <r>
      <rPr>
        <b/>
        <vertAlign val="subscript"/>
        <sz val="20"/>
        <color rgb="FFFF0000"/>
        <rFont val="Calibri"/>
        <family val="2"/>
        <scheme val="minor"/>
      </rPr>
      <t>tot</t>
    </r>
    <r>
      <rPr>
        <b/>
        <sz val="20"/>
        <color rgb="FFFF0000"/>
        <rFont val="Calibri"/>
        <family val="2"/>
        <scheme val="minor"/>
      </rPr>
      <t xml:space="preserve"> (kN) =</t>
    </r>
  </si>
  <si>
    <r>
      <t>c</t>
    </r>
    <r>
      <rPr>
        <vertAlign val="subscript"/>
        <sz val="18"/>
        <color theme="1"/>
        <rFont val="Calibri"/>
        <family val="2"/>
        <scheme val="minor"/>
      </rPr>
      <t>u.lat</t>
    </r>
    <r>
      <rPr>
        <sz val="18"/>
        <color theme="1"/>
        <rFont val="Calibri"/>
        <family val="2"/>
        <scheme val="minor"/>
      </rPr>
      <t xml:space="preserve"> (kPa) =</t>
    </r>
  </si>
  <si>
    <r>
      <t>c</t>
    </r>
    <r>
      <rPr>
        <vertAlign val="subscript"/>
        <sz val="18"/>
        <color theme="1"/>
        <rFont val="Calibri"/>
        <family val="2"/>
        <scheme val="minor"/>
      </rPr>
      <t>u.base</t>
    </r>
    <r>
      <rPr>
        <sz val="18"/>
        <color theme="1"/>
        <rFont val="Calibri"/>
        <family val="2"/>
        <scheme val="minor"/>
      </rPr>
      <t xml:space="preserve"> (kPa) =</t>
    </r>
  </si>
  <si>
    <r>
      <t>q</t>
    </r>
    <r>
      <rPr>
        <vertAlign val="subscript"/>
        <sz val="18"/>
        <color theme="1"/>
        <rFont val="Calibri"/>
        <family val="2"/>
        <scheme val="minor"/>
      </rPr>
      <t>b</t>
    </r>
    <r>
      <rPr>
        <sz val="18"/>
        <color theme="1"/>
        <rFont val="Calibri"/>
        <family val="2"/>
        <scheme val="minor"/>
      </rPr>
      <t xml:space="preserve"> (kN) = c</t>
    </r>
    <r>
      <rPr>
        <vertAlign val="subscript"/>
        <sz val="18"/>
        <color theme="1"/>
        <rFont val="Calibri"/>
        <family val="2"/>
        <scheme val="minor"/>
      </rPr>
      <t>u.base</t>
    </r>
    <r>
      <rPr>
        <sz val="18"/>
        <color theme="1"/>
        <rFont val="Calibri"/>
        <family val="2"/>
        <scheme val="minor"/>
      </rPr>
      <t xml:space="preserve"> N</t>
    </r>
    <r>
      <rPr>
        <vertAlign val="subscript"/>
        <sz val="18"/>
        <color theme="1"/>
        <rFont val="Calibri"/>
        <family val="2"/>
        <scheme val="minor"/>
      </rPr>
      <t>c</t>
    </r>
    <r>
      <rPr>
        <sz val="15.3"/>
        <color theme="1"/>
        <rFont val="Calibri"/>
        <family val="2"/>
      </rPr>
      <t xml:space="preserve"> =</t>
    </r>
  </si>
  <si>
    <r>
      <t>q</t>
    </r>
    <r>
      <rPr>
        <vertAlign val="subscript"/>
        <sz val="18"/>
        <color theme="1"/>
        <rFont val="Calibri"/>
        <family val="2"/>
        <scheme val="minor"/>
      </rPr>
      <t>s</t>
    </r>
    <r>
      <rPr>
        <sz val="18"/>
        <color theme="1"/>
        <rFont val="Calibri"/>
        <family val="2"/>
        <scheme val="minor"/>
      </rPr>
      <t xml:space="preserve"> (kPa) = c</t>
    </r>
    <r>
      <rPr>
        <vertAlign val="subscript"/>
        <sz val="18"/>
        <color theme="1"/>
        <rFont val="Calibri"/>
        <family val="2"/>
        <scheme val="minor"/>
      </rPr>
      <t>u.lat</t>
    </r>
    <r>
      <rPr>
        <sz val="18"/>
        <color theme="1"/>
        <rFont val="Calibri"/>
        <family val="2"/>
        <scheme val="minor"/>
      </rPr>
      <t xml:space="preserve"> =</t>
    </r>
  </si>
  <si>
    <t>altezza totale del blocco (palificata):</t>
  </si>
  <si>
    <t>D (m) =</t>
  </si>
  <si>
    <t>D/B</t>
  </si>
  <si>
    <t>D/B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</si>
</sst>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sz val="18"/>
      <color theme="1"/>
      <name val="Symbol"/>
      <family val="1"/>
      <charset val="2"/>
    </font>
    <font>
      <vertAlign val="superscript"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5.3"/>
      <color theme="1"/>
      <name val="Calibri"/>
      <family val="2"/>
    </font>
    <font>
      <b/>
      <vertAlign val="subscript"/>
      <sz val="20"/>
      <color rgb="FFFF0000"/>
      <name val="Calibri"/>
      <family val="2"/>
      <scheme val="minor"/>
    </font>
    <font>
      <sz val="26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8"/>
      <color theme="1"/>
      <name val="Calibri"/>
      <family val="2"/>
    </font>
    <font>
      <sz val="2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0" fontId="9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ont="1"/>
    <xf numFmtId="0" fontId="0" fillId="2" borderId="0" xfId="0" applyFont="1" applyFill="1"/>
    <xf numFmtId="0" fontId="0" fillId="2" borderId="0" xfId="0" applyFill="1"/>
    <xf numFmtId="14" fontId="0" fillId="0" borderId="0" xfId="0" applyNumberFormat="1" applyFont="1" applyFill="1" applyAlignment="1">
      <alignment horizontal="center"/>
    </xf>
    <xf numFmtId="0" fontId="1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NumberFormat="1"/>
    <xf numFmtId="0" fontId="15" fillId="2" borderId="0" xfId="0" applyFont="1" applyFill="1"/>
    <xf numFmtId="14" fontId="4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40072546819546"/>
          <c:y val="4.7283725044518554E-2"/>
          <c:w val="0.82754284066666983"/>
          <c:h val="0.774574391892668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input!$B$38</c:f>
              <c:strCache>
                <c:ptCount val="1"/>
                <c:pt idx="0">
                  <c:v>B/L = 1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input!$A$41:$A$51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input!$B$41:$B$51</c:f>
              <c:numCache>
                <c:formatCode>0.00</c:formatCode>
                <c:ptCount val="11"/>
                <c:pt idx="0">
                  <c:v>6.1775000000000002</c:v>
                </c:pt>
                <c:pt idx="1">
                  <c:v>7.09230625</c:v>
                </c:pt>
                <c:pt idx="2">
                  <c:v>7.6954000000000002</c:v>
                </c:pt>
                <c:pt idx="3">
                  <c:v>8.0991312499999992</c:v>
                </c:pt>
                <c:pt idx="4">
                  <c:v>8.3863000000000003</c:v>
                </c:pt>
                <c:pt idx="5">
                  <c:v>8.6101562499999993</c:v>
                </c:pt>
                <c:pt idx="6">
                  <c:v>8.7943999999999996</c:v>
                </c:pt>
                <c:pt idx="7">
                  <c:v>8.9331812500000005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DA4-4FF2-B238-9905E94014FB}"/>
            </c:ext>
          </c:extLst>
        </c:ser>
        <c:ser>
          <c:idx val="1"/>
          <c:order val="1"/>
          <c:tx>
            <c:strRef>
              <c:f>input!$C$38</c:f>
              <c:strCache>
                <c:ptCount val="1"/>
                <c:pt idx="0">
                  <c:v>B/L = 0</c:v>
                </c:pt>
              </c:strCache>
            </c:strRef>
          </c:tx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input!$A$41:$A$51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input!$C$41:$C$51</c:f>
              <c:numCache>
                <c:formatCode>0.00</c:formatCode>
                <c:ptCount val="11"/>
                <c:pt idx="0">
                  <c:v>5.1479166666666671</c:v>
                </c:pt>
                <c:pt idx="1">
                  <c:v>5.910255208333334</c:v>
                </c:pt>
                <c:pt idx="2">
                  <c:v>6.4128333333333334</c:v>
                </c:pt>
                <c:pt idx="3">
                  <c:v>6.7492760416666666</c:v>
                </c:pt>
                <c:pt idx="4">
                  <c:v>6.9885833333333336</c:v>
                </c:pt>
                <c:pt idx="5">
                  <c:v>7.175130208333333</c:v>
                </c:pt>
                <c:pt idx="6">
                  <c:v>7.3286666666666669</c:v>
                </c:pt>
                <c:pt idx="7">
                  <c:v>7.4443177083333341</c:v>
                </c:pt>
                <c:pt idx="8">
                  <c:v>7.5</c:v>
                </c:pt>
                <c:pt idx="9">
                  <c:v>7.5</c:v>
                </c:pt>
                <c:pt idx="10">
                  <c:v>7.5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DA4-4FF2-B238-9905E9401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364296"/>
        <c:axId val="346564624"/>
      </c:scatterChart>
      <c:valAx>
        <c:axId val="347364296"/>
        <c:scaling>
          <c:orientation val="minMax"/>
          <c:max val="5"/>
        </c:scaling>
        <c:delete val="0"/>
        <c:axPos val="b"/>
        <c:min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400" baseline="0">
                    <a:solidFill>
                      <a:schemeClr val="tx1"/>
                    </a:solidFill>
                  </a:rPr>
                  <a:t> D/B</a:t>
                </a:r>
              </a:p>
            </c:rich>
          </c:tx>
          <c:layout>
            <c:manualLayout>
              <c:xMode val="edge"/>
              <c:yMode val="edge"/>
              <c:x val="0.35270656341146933"/>
              <c:y val="0.895281638624725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6564624"/>
        <c:crosses val="autoZero"/>
        <c:crossBetween val="midCat"/>
        <c:majorUnit val="1"/>
        <c:minorUnit val="0.5"/>
      </c:valAx>
      <c:valAx>
        <c:axId val="346564624"/>
        <c:scaling>
          <c:orientation val="minMax"/>
          <c:max val="10"/>
          <c:min val="5"/>
        </c:scaling>
        <c:delete val="0"/>
        <c:axPos val="l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400" baseline="0">
                    <a:solidFill>
                      <a:schemeClr val="tx1"/>
                    </a:solidFill>
                  </a:rPr>
                  <a:t>N</a:t>
                </a:r>
                <a:r>
                  <a:rPr lang="it-IT" sz="2400" baseline="-25000">
                    <a:solidFill>
                      <a:schemeClr val="tx1"/>
                    </a:solidFill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7.0897506630594456E-3"/>
              <c:y val="0.36007577901935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7364296"/>
        <c:crosses val="autoZero"/>
        <c:crossBetween val="midCat"/>
        <c:majorUnit val="1"/>
        <c:minorUnit val="0.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4449804125995026"/>
          <c:y val="0.15241442835421315"/>
          <c:w val="0.16464883535026173"/>
          <c:h val="0.1467535054022068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400" baseline="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134471</xdr:colOff>
      <xdr:row>35</xdr:row>
      <xdr:rowOff>56030</xdr:rowOff>
    </xdr:from>
    <xdr:to>
      <xdr:col>12</xdr:col>
      <xdr:colOff>649941</xdr:colOff>
      <xdr:row>60</xdr:row>
      <xdr:rowOff>201705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280146</xdr:colOff>
      <xdr:row>2</xdr:row>
      <xdr:rowOff>89648</xdr:rowOff>
    </xdr:from>
    <xdr:to>
      <xdr:col>23</xdr:col>
      <xdr:colOff>334980</xdr:colOff>
      <xdr:row>18</xdr:row>
      <xdr:rowOff>145677</xdr:rowOff>
    </xdr:to>
    <xdr:pic>
      <xdr:nvPicPr>
        <xdr:cNvPr id="7" name="Immagine 6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/>
        <a:stretch/>
      </xdr:blipFill>
      <xdr:spPr bwMode="auto">
        <a:xfrm>
          <a:off x="8460440" y="907677"/>
          <a:ext cx="8784216" cy="4482353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abSelected="1" zoomScale="85" zoomScaleNormal="85" workbookViewId="0">
      <selection activeCell="H5" sqref="H5"/>
    </sheetView>
  </sheetViews>
  <sheetFormatPr defaultRowHeight="15" x14ac:dyDescent="0.25"/>
  <cols>
    <col min="1" max="1" width="9" customWidth="1"/>
    <col min="2" max="2" width="8.7109375" customWidth="1"/>
    <col min="3" max="3" width="8.85546875" customWidth="1"/>
    <col min="4" max="4" width="11.140625" customWidth="1"/>
    <col min="5" max="6" width="11.28515625" customWidth="1"/>
    <col min="7" max="7" width="12.140625" customWidth="1"/>
    <col min="8" max="8" width="15.42578125" customWidth="1"/>
    <col min="9" max="9" width="10.85546875" customWidth="1"/>
    <col min="10" max="10" width="10.140625" customWidth="1"/>
    <col min="11" max="11" width="13.7109375" customWidth="1"/>
    <col min="12" max="13" width="12.7109375" customWidth="1"/>
    <col min="14" max="14" width="8.7109375" customWidth="1"/>
    <col min="15" max="15" width="11.140625" customWidth="1"/>
    <col min="16" max="17" width="10.85546875" customWidth="1"/>
    <col min="18" max="18" width="6.42578125" customWidth="1"/>
    <col min="20" max="20" width="7.85546875" customWidth="1"/>
    <col min="21" max="21" width="17.5703125" customWidth="1"/>
    <col min="22" max="22" width="13.5703125" customWidth="1"/>
    <col min="25" max="26" width="9.7109375" customWidth="1"/>
    <col min="27" max="27" width="9.85546875" customWidth="1"/>
    <col min="29" max="29" width="9.42578125" customWidth="1"/>
    <col min="33" max="33" width="9.140625" customWidth="1"/>
    <col min="34" max="34" width="4.85546875" customWidth="1"/>
  </cols>
  <sheetData>
    <row r="1" spans="1:23" ht="36" x14ac:dyDescent="0.55000000000000004">
      <c r="A1" s="17" t="s">
        <v>13</v>
      </c>
      <c r="L1" s="22" t="s">
        <v>10</v>
      </c>
      <c r="M1" s="14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28.5" x14ac:dyDescent="0.45">
      <c r="A2" s="11" t="s">
        <v>2</v>
      </c>
      <c r="L2" s="23">
        <v>45223</v>
      </c>
      <c r="M2" s="16"/>
      <c r="N2" s="13"/>
    </row>
    <row r="3" spans="1:23" ht="15.75" x14ac:dyDescent="0.25">
      <c r="L3" s="5"/>
      <c r="N3" s="2"/>
    </row>
    <row r="5" spans="1:23" ht="26.25" x14ac:dyDescent="0.45">
      <c r="A5" s="1" t="s">
        <v>25</v>
      </c>
      <c r="B5" s="1"/>
      <c r="G5" s="9" t="s">
        <v>14</v>
      </c>
      <c r="H5" s="10">
        <v>12.8</v>
      </c>
    </row>
    <row r="6" spans="1:23" ht="26.25" x14ac:dyDescent="0.45">
      <c r="A6" s="1" t="s">
        <v>26</v>
      </c>
      <c r="B6" s="1"/>
      <c r="G6" s="9" t="s">
        <v>15</v>
      </c>
      <c r="H6" s="10">
        <v>12.8</v>
      </c>
      <c r="J6" s="9" t="s">
        <v>21</v>
      </c>
      <c r="K6" s="12">
        <f>H6/H5</f>
        <v>1</v>
      </c>
    </row>
    <row r="7" spans="1:23" ht="26.25" x14ac:dyDescent="0.35">
      <c r="A7" s="1" t="s">
        <v>16</v>
      </c>
      <c r="B7" s="1"/>
      <c r="G7" s="9" t="s">
        <v>5</v>
      </c>
      <c r="H7" s="12">
        <f>H5*H6</f>
        <v>163.84000000000003</v>
      </c>
    </row>
    <row r="8" spans="1:23" ht="23.25" x14ac:dyDescent="0.35">
      <c r="A8" s="1" t="s">
        <v>17</v>
      </c>
      <c r="B8" s="1"/>
      <c r="G8" s="9" t="s">
        <v>6</v>
      </c>
      <c r="H8" s="12">
        <f>2*(H5+H6)</f>
        <v>51.2</v>
      </c>
    </row>
    <row r="10" spans="1:23" ht="23.25" x14ac:dyDescent="0.35">
      <c r="A10" s="1" t="s">
        <v>36</v>
      </c>
      <c r="B10" s="1"/>
      <c r="G10" s="9" t="s">
        <v>37</v>
      </c>
      <c r="H10" s="10">
        <v>30</v>
      </c>
      <c r="J10" s="9" t="s">
        <v>39</v>
      </c>
      <c r="K10" s="18">
        <f>H10/H6</f>
        <v>2.34375</v>
      </c>
    </row>
    <row r="12" spans="1:23" ht="26.25" x14ac:dyDescent="0.45">
      <c r="A12" s="1" t="s">
        <v>28</v>
      </c>
      <c r="G12" s="9" t="s">
        <v>32</v>
      </c>
      <c r="H12" s="10">
        <v>70</v>
      </c>
    </row>
    <row r="13" spans="1:23" ht="26.25" x14ac:dyDescent="0.45">
      <c r="A13" s="1" t="s">
        <v>29</v>
      </c>
      <c r="G13" s="9" t="s">
        <v>33</v>
      </c>
      <c r="H13" s="10">
        <v>70</v>
      </c>
    </row>
    <row r="14" spans="1:23" ht="18.75" x14ac:dyDescent="0.3">
      <c r="A14" s="1"/>
    </row>
    <row r="15" spans="1:23" ht="26.25" x14ac:dyDescent="0.45">
      <c r="A15" s="1" t="s">
        <v>3</v>
      </c>
      <c r="J15" s="9" t="s">
        <v>35</v>
      </c>
      <c r="K15" s="12">
        <f>H12</f>
        <v>70</v>
      </c>
    </row>
    <row r="16" spans="1:23" ht="26.25" x14ac:dyDescent="0.45">
      <c r="A16" s="1" t="s">
        <v>4</v>
      </c>
      <c r="J16" s="9" t="s">
        <v>7</v>
      </c>
      <c r="K16" s="12">
        <f>H8*H10*H12</f>
        <v>107520</v>
      </c>
    </row>
    <row r="18" spans="1:21" ht="23.25" x14ac:dyDescent="0.35">
      <c r="J18" s="9" t="s">
        <v>39</v>
      </c>
      <c r="K18" s="18">
        <f>K10</f>
        <v>2.34375</v>
      </c>
      <c r="M18" s="21"/>
    </row>
    <row r="19" spans="1:21" ht="23.25" x14ac:dyDescent="0.35">
      <c r="J19" s="9" t="s">
        <v>21</v>
      </c>
      <c r="K19" s="12">
        <f>K6</f>
        <v>1</v>
      </c>
    </row>
    <row r="20" spans="1:21" ht="27" x14ac:dyDescent="0.45">
      <c r="A20" s="1" t="s">
        <v>11</v>
      </c>
      <c r="J20" s="9" t="s">
        <v>12</v>
      </c>
      <c r="K20" s="19">
        <f>IF(K18&gt;=4,(1+0.2*K19)*(9/1.2),(1+0.2*K19)*(-0.0197*K18^4+0.2089*K18^3-0.9023*K18^2+2.231*K18+6.1775)/1.2)</f>
        <v>8.5449843668937682</v>
      </c>
      <c r="Q20" s="4" t="s">
        <v>24</v>
      </c>
    </row>
    <row r="21" spans="1:21" ht="30.75" x14ac:dyDescent="0.55000000000000004">
      <c r="A21" s="1" t="s">
        <v>22</v>
      </c>
      <c r="J21" s="9" t="s">
        <v>34</v>
      </c>
      <c r="K21" s="12">
        <f>H13*K20</f>
        <v>598.14890568256374</v>
      </c>
      <c r="L21" s="1"/>
      <c r="M21" s="1"/>
      <c r="Q21" s="4" t="s">
        <v>0</v>
      </c>
      <c r="S21" s="3"/>
      <c r="T21" s="4" t="s">
        <v>8</v>
      </c>
      <c r="U21" s="20">
        <f>K16</f>
        <v>107520</v>
      </c>
    </row>
    <row r="22" spans="1:21" ht="30.75" x14ac:dyDescent="0.55000000000000004">
      <c r="A22" s="1" t="s">
        <v>23</v>
      </c>
      <c r="J22" s="9" t="s">
        <v>27</v>
      </c>
      <c r="K22" s="12">
        <f>K21*H7</f>
        <v>98000.716707031257</v>
      </c>
      <c r="L22" s="1"/>
      <c r="M22" s="1"/>
      <c r="Q22" s="4" t="s">
        <v>1</v>
      </c>
      <c r="S22" s="3"/>
      <c r="T22" s="4" t="s">
        <v>9</v>
      </c>
      <c r="U22" s="20">
        <f>K22</f>
        <v>98000.716707031257</v>
      </c>
    </row>
    <row r="23" spans="1:21" ht="30.75" x14ac:dyDescent="0.55000000000000004">
      <c r="Q23" s="4" t="s">
        <v>30</v>
      </c>
      <c r="S23" s="3"/>
      <c r="T23" s="4" t="s">
        <v>31</v>
      </c>
      <c r="U23" s="20">
        <f>U21+U22</f>
        <v>205520.71670703124</v>
      </c>
    </row>
    <row r="38" spans="1:7" ht="15.75" x14ac:dyDescent="0.25">
      <c r="B38" s="6" t="s">
        <v>19</v>
      </c>
      <c r="C38" s="6" t="s">
        <v>20</v>
      </c>
      <c r="F38" s="5"/>
      <c r="G38" s="6"/>
    </row>
    <row r="39" spans="1:7" ht="20.25" x14ac:dyDescent="0.35">
      <c r="A39" s="8" t="s">
        <v>38</v>
      </c>
      <c r="B39" s="8" t="s">
        <v>18</v>
      </c>
      <c r="C39" s="8" t="s">
        <v>18</v>
      </c>
      <c r="F39" s="6"/>
      <c r="G39" s="6"/>
    </row>
    <row r="40" spans="1:7" ht="15.75" x14ac:dyDescent="0.25">
      <c r="F40" s="6"/>
      <c r="G40" s="6"/>
    </row>
    <row r="41" spans="1:7" ht="15.75" x14ac:dyDescent="0.25">
      <c r="A41" s="6">
        <v>0</v>
      </c>
      <c r="B41" s="7">
        <f t="shared" ref="B41:B51" si="0">IF(A41&gt;=4,9,-0.0197*A41^4+0.2089*A41^3-0.9023*A41^2+2.231*A41+6.1775)</f>
        <v>6.1775000000000002</v>
      </c>
      <c r="C41" s="7">
        <f t="shared" ref="C41:C51" si="1">IF(A41&gt;=4,9/1.2,(-0.0197*A41^4+0.2089*A41^3-0.9023*A41^2+2.231*A41+6.1775)/1.2)</f>
        <v>5.1479166666666671</v>
      </c>
      <c r="F41" s="6"/>
      <c r="G41" s="6"/>
    </row>
    <row r="42" spans="1:7" ht="15.75" x14ac:dyDescent="0.25">
      <c r="A42" s="6">
        <v>0.5</v>
      </c>
      <c r="B42" s="7">
        <f t="shared" si="0"/>
        <v>7.09230625</v>
      </c>
      <c r="C42" s="7">
        <f t="shared" si="1"/>
        <v>5.910255208333334</v>
      </c>
      <c r="F42" s="6"/>
      <c r="G42" s="6"/>
    </row>
    <row r="43" spans="1:7" ht="15.75" x14ac:dyDescent="0.25">
      <c r="A43" s="6">
        <v>1</v>
      </c>
      <c r="B43" s="7">
        <f t="shared" si="0"/>
        <v>7.6954000000000002</v>
      </c>
      <c r="C43" s="7">
        <f t="shared" si="1"/>
        <v>6.4128333333333334</v>
      </c>
      <c r="F43" s="6"/>
      <c r="G43" s="6"/>
    </row>
    <row r="44" spans="1:7" ht="15.75" x14ac:dyDescent="0.25">
      <c r="A44" s="6">
        <v>1.5</v>
      </c>
      <c r="B44" s="7">
        <f t="shared" si="0"/>
        <v>8.0991312499999992</v>
      </c>
      <c r="C44" s="7">
        <f t="shared" si="1"/>
        <v>6.7492760416666666</v>
      </c>
      <c r="F44" s="6"/>
      <c r="G44" s="6"/>
    </row>
    <row r="45" spans="1:7" ht="15.75" x14ac:dyDescent="0.25">
      <c r="A45" s="6">
        <v>2</v>
      </c>
      <c r="B45" s="7">
        <f t="shared" si="0"/>
        <v>8.3863000000000003</v>
      </c>
      <c r="C45" s="7">
        <f t="shared" si="1"/>
        <v>6.9885833333333336</v>
      </c>
      <c r="F45" s="6"/>
      <c r="G45" s="6"/>
    </row>
    <row r="46" spans="1:7" ht="15.75" x14ac:dyDescent="0.25">
      <c r="A46" s="6">
        <v>2.5</v>
      </c>
      <c r="B46" s="7">
        <f t="shared" si="0"/>
        <v>8.6101562499999993</v>
      </c>
      <c r="C46" s="7">
        <f t="shared" si="1"/>
        <v>7.175130208333333</v>
      </c>
      <c r="F46" s="6"/>
      <c r="G46" s="6"/>
    </row>
    <row r="47" spans="1:7" ht="15.75" x14ac:dyDescent="0.25">
      <c r="A47" s="6">
        <v>3</v>
      </c>
      <c r="B47" s="7">
        <f t="shared" si="0"/>
        <v>8.7943999999999996</v>
      </c>
      <c r="C47" s="7">
        <f t="shared" si="1"/>
        <v>7.3286666666666669</v>
      </c>
      <c r="F47" s="6"/>
      <c r="G47" s="6"/>
    </row>
    <row r="48" spans="1:7" ht="15.75" x14ac:dyDescent="0.25">
      <c r="A48" s="6">
        <v>3.5</v>
      </c>
      <c r="B48" s="7">
        <f t="shared" si="0"/>
        <v>8.9331812500000005</v>
      </c>
      <c r="C48" s="7">
        <f t="shared" si="1"/>
        <v>7.4443177083333341</v>
      </c>
      <c r="F48" s="6"/>
      <c r="G48" s="6"/>
    </row>
    <row r="49" spans="1:7" ht="15.75" x14ac:dyDescent="0.25">
      <c r="A49" s="6">
        <v>4</v>
      </c>
      <c r="B49" s="7">
        <f t="shared" si="0"/>
        <v>9</v>
      </c>
      <c r="C49" s="7">
        <f t="shared" si="1"/>
        <v>7.5</v>
      </c>
      <c r="F49" s="6"/>
      <c r="G49" s="6"/>
    </row>
    <row r="50" spans="1:7" ht="15.75" x14ac:dyDescent="0.25">
      <c r="A50" s="6">
        <v>4.5</v>
      </c>
      <c r="B50" s="7">
        <f t="shared" si="0"/>
        <v>9</v>
      </c>
      <c r="C50" s="7">
        <f t="shared" si="1"/>
        <v>7.5</v>
      </c>
      <c r="F50" s="6"/>
      <c r="G50" s="6"/>
    </row>
    <row r="51" spans="1:7" ht="15.75" x14ac:dyDescent="0.25">
      <c r="A51" s="6">
        <v>5</v>
      </c>
      <c r="B51" s="7">
        <f t="shared" si="0"/>
        <v>9</v>
      </c>
      <c r="C51" s="7">
        <f t="shared" si="1"/>
        <v>7.5</v>
      </c>
      <c r="F51" s="6"/>
      <c r="G51" s="6"/>
    </row>
    <row r="52" spans="1:7" ht="15.75" x14ac:dyDescent="0.25">
      <c r="F52" s="6"/>
      <c r="G52" s="6"/>
    </row>
    <row r="53" spans="1:7" ht="15.75" x14ac:dyDescent="0.25">
      <c r="F53" s="6"/>
      <c r="G53" s="6"/>
    </row>
    <row r="54" spans="1:7" ht="15.75" x14ac:dyDescent="0.25">
      <c r="F54" s="6"/>
      <c r="G54" s="6"/>
    </row>
    <row r="55" spans="1:7" ht="15.75" x14ac:dyDescent="0.25">
      <c r="F55" s="6"/>
      <c r="G55" s="6"/>
    </row>
    <row r="56" spans="1:7" ht="15.75" x14ac:dyDescent="0.25">
      <c r="F56" s="6"/>
      <c r="G56" s="6"/>
    </row>
    <row r="57" spans="1:7" ht="15.75" x14ac:dyDescent="0.25">
      <c r="F57" s="6"/>
      <c r="G57" s="6"/>
    </row>
    <row r="58" spans="1:7" ht="15.75" x14ac:dyDescent="0.25">
      <c r="F58" s="6"/>
      <c r="G58" s="6"/>
    </row>
    <row r="59" spans="1:7" ht="15.75" x14ac:dyDescent="0.25">
      <c r="F59" s="6"/>
      <c r="G59" s="6"/>
    </row>
    <row r="60" spans="1:7" ht="15.75" x14ac:dyDescent="0.25">
      <c r="F60" s="6"/>
      <c r="G60" s="6"/>
    </row>
    <row r="61" spans="1:7" ht="15.75" x14ac:dyDescent="0.25">
      <c r="F61" s="6"/>
      <c r="G61" s="6"/>
    </row>
    <row r="62" spans="1:7" ht="15.75" x14ac:dyDescent="0.25">
      <c r="F62" s="6"/>
      <c r="G62" s="6"/>
    </row>
  </sheetData>
  <dataValidations count="2">
    <dataValidation type="decimal" operator="lessThanOrEqual" allowBlank="1" showInputMessage="1" showErrorMessage="1" sqref="H6">
      <formula1>H5</formula1>
    </dataValidation>
    <dataValidation operator="greaterThan" allowBlank="1" showInputMessage="1" showErrorMessage="1" sqref="K15:K16 K21:K22 H5 H7:H8 K6 K19 H10 H12:H13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</dc:creator>
  <cp:lastModifiedBy>-- Zoppellaro</cp:lastModifiedBy>
  <dcterms:created xsi:type="dcterms:W3CDTF">2016-07-27T07:59:39Z</dcterms:created>
  <dcterms:modified xsi:type="dcterms:W3CDTF">2023-10-24T12:43:47Z</dcterms:modified>
</cp:coreProperties>
</file>